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\Documents\"/>
    </mc:Choice>
  </mc:AlternateContent>
  <xr:revisionPtr revIDLastSave="0" documentId="8_{98A6647F-7C74-4AED-B47C-FA947B4CEAF1}" xr6:coauthVersionLast="47" xr6:coauthVersionMax="47" xr10:uidLastSave="{00000000-0000-0000-0000-000000000000}"/>
  <bookViews>
    <workbookView xWindow="-108" yWindow="-108" windowWidth="23256" windowHeight="13176" activeTab="1" xr2:uid="{92E824B6-7281-4C67-B0E7-E1799628087F}"/>
  </bookViews>
  <sheets>
    <sheet name="CRM" sheetId="1" r:id="rId1"/>
    <sheet name="PAGOS Y ABONOS" sheetId="2" r:id="rId2"/>
  </sheets>
  <definedNames>
    <definedName name="SegmentaciónDeDatos_ESTADO">#N/A</definedName>
    <definedName name="SegmentaciónDeDatos_NOMBRE_COMPLET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0" i="2" l="1"/>
  <c r="C10" i="2"/>
  <c r="H11" i="1"/>
  <c r="I11" i="1" s="1"/>
  <c r="J11" i="1" s="1"/>
  <c r="B9" i="2"/>
  <c r="C9" i="2"/>
  <c r="B8" i="2"/>
  <c r="C8" i="2"/>
  <c r="H9" i="1"/>
  <c r="I9" i="1" s="1"/>
  <c r="J9" i="1" s="1"/>
  <c r="H10" i="1"/>
  <c r="I10" i="1" s="1"/>
  <c r="J10" i="1" s="1"/>
  <c r="E4" i="2"/>
  <c r="B7" i="2"/>
  <c r="C7" i="2"/>
  <c r="C6" i="2"/>
  <c r="B6" i="2"/>
</calcChain>
</file>

<file path=xl/sharedStrings.xml><?xml version="1.0" encoding="utf-8"?>
<sst xmlns="http://schemas.openxmlformats.org/spreadsheetml/2006/main" count="33" uniqueCount="28">
  <si>
    <t xml:space="preserve">CRM GESTION DE CLIENTES Y VENTAS DE CONTADO Y A CREDITO </t>
  </si>
  <si>
    <t xml:space="preserve">ID VENTA </t>
  </si>
  <si>
    <t xml:space="preserve">ID CLIENTE </t>
  </si>
  <si>
    <t xml:space="preserve">NOMBRE COMPLETO   </t>
  </si>
  <si>
    <t xml:space="preserve">TELEFONO </t>
  </si>
  <si>
    <t xml:space="preserve">FECHA </t>
  </si>
  <si>
    <t xml:space="preserve">PRODUCTO/SERVICIO </t>
  </si>
  <si>
    <t xml:space="preserve">VALOR </t>
  </si>
  <si>
    <t xml:space="preserve">ABONOS </t>
  </si>
  <si>
    <t xml:space="preserve">SALDO PENDIENTE </t>
  </si>
  <si>
    <t>ESTADO</t>
  </si>
  <si>
    <t>A001</t>
  </si>
  <si>
    <t>LUIS PEREZ</t>
  </si>
  <si>
    <t>IPHONE</t>
  </si>
  <si>
    <t>A002</t>
  </si>
  <si>
    <t>LAURA GONZALEZ</t>
  </si>
  <si>
    <t xml:space="preserve">SAMSUMG S23 ULTRA </t>
  </si>
  <si>
    <t xml:space="preserve"> </t>
  </si>
  <si>
    <t xml:space="preserve">NOMBRE CLIENTE </t>
  </si>
  <si>
    <t>PRODUCTO/SERVICIO</t>
  </si>
  <si>
    <t>FECHA</t>
  </si>
  <si>
    <t>ID VENTA</t>
  </si>
  <si>
    <t xml:space="preserve">TOTAL ABONOS </t>
  </si>
  <si>
    <t xml:space="preserve">PAGOS Y ABONOS </t>
  </si>
  <si>
    <t xml:space="preserve">  VALOR ABONO</t>
  </si>
  <si>
    <t>A0034</t>
  </si>
  <si>
    <t>ESMERALDA MORALES</t>
  </si>
  <si>
    <t>TABLET GALAXI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</si>
</sst>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1"/>
      <color theme="2" tint="-0.89999084444715716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0" fillId="0" borderId="0" xfId="0" applyNumberFormat="1"/>
    <xf numFmtId="164" fontId="0" fillId="0" borderId="0" xfId="0" applyNumberFormat="1"/>
    <xf numFmtId="44" fontId="0" fillId="0" borderId="0" xfId="1" applyFont="1"/>
    <xf numFmtId="0" fontId="4" fillId="2" borderId="0" xfId="0" applyFont="1" applyFill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4" fontId="0" fillId="0" borderId="0" xfId="1" applyNumberFormat="1" applyFont="1"/>
    <xf numFmtId="0" fontId="0" fillId="3" borderId="1" xfId="0" applyFill="1" applyBorder="1"/>
    <xf numFmtId="164" fontId="0" fillId="3" borderId="1" xfId="0" applyNumberFormat="1" applyFill="1" applyBorder="1"/>
    <xf numFmtId="44" fontId="0" fillId="0" borderId="0" xfId="1" applyNumberFormat="1" applyFont="1"/>
  </cellXfs>
  <cellStyles count="2">
    <cellStyle name="Moneda" xfId="1" builtinId="4"/>
    <cellStyle name="Normal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$&quot;* #,##0.00_-;\-&quot;$&quot;* #,##0.0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80A]* #,##0.00_-;\-[$$-80A]* #,##0.00_-;_-[$$-80A]* &quot;-&quot;??_-;_-@_-"/>
    </dxf>
    <dxf>
      <numFmt numFmtId="19" formatCode="dd/mm/yyyy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2" tint="-0.89999084444715716"/>
        <name val="Aptos Narrow"/>
        <family val="2"/>
        <scheme val="minor"/>
      </font>
      <fill>
        <patternFill patternType="solid">
          <fgColor indexed="64"/>
          <bgColor theme="8" tint="0.59999389629810485"/>
        </patternFill>
      </fill>
    </dxf>
    <dxf>
      <numFmt numFmtId="164" formatCode="_-[$$-80A]* #,##0.00_-;\-[$$-80A]* #,##0.00_-;_-[$$-80A]* &quot;-&quot;??_-;_-@_-"/>
    </dxf>
    <dxf>
      <numFmt numFmtId="164" formatCode="_-[$$-80A]* #,##0.00_-;\-[$$-80A]* #,##0.00_-;_-[$$-80A]* &quot;-&quot;??_-;_-@_-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228600</xdr:colOff>
      <xdr:row>6</xdr:row>
      <xdr:rowOff>114300</xdr:rowOff>
    </xdr:from>
    <xdr:to>
      <xdr:col>12</xdr:col>
      <xdr:colOff>472440</xdr:colOff>
      <xdr:row>22</xdr:row>
      <xdr:rowOff>135255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NOMBRE COMPLETO   ">
              <a:extLst>
                <a:ext uri="{FF2B5EF4-FFF2-40B4-BE49-F238E27FC236}">
                  <a16:creationId xmlns:a16="http://schemas.microsoft.com/office/drawing/2014/main" id="{51EAB90D-10C0-27C6-0EA2-5A8D9821A9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COMPLETO   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87940" y="121158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693420</xdr:colOff>
      <xdr:row>6</xdr:row>
      <xdr:rowOff>91440</xdr:rowOff>
    </xdr:from>
    <xdr:to>
      <xdr:col>15</xdr:col>
      <xdr:colOff>144780</xdr:colOff>
      <xdr:row>22</xdr:row>
      <xdr:rowOff>112395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ESTADO">
              <a:extLst>
                <a:ext uri="{FF2B5EF4-FFF2-40B4-BE49-F238E27FC236}">
                  <a16:creationId xmlns:a16="http://schemas.microsoft.com/office/drawing/2014/main" id="{7CEBD13C-2D6A-B2B6-4216-AB3EC35C19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37720" y="118872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OMBRE_COMPLETO" xr10:uid="{75A781AF-1643-49DC-AC09-6F3CCDEE6352}" sourceName="NOMBRE COMPLETO   ">
  <extLst>
    <x:ext xmlns:x15="http://schemas.microsoft.com/office/spreadsheetml/2010/11/main" uri="{2F2917AC-EB37-4324-AD4E-5DD8C200BD13}">
      <x15:tableSlicerCache tableId="3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TADO" xr10:uid="{4DCF65C9-F5A9-4C8E-A2EE-A80AF8F6CA1D}" sourceName="ESTADO">
  <extLst>
    <x:ext xmlns:x15="http://schemas.microsoft.com/office/spreadsheetml/2010/11/main" uri="{2F2917AC-EB37-4324-AD4E-5DD8C200BD13}">
      <x15:tableSlicerCache tableId="3" column="10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BRE COMPLETO   " xr10:uid="{19EF0854-63E9-4C52-8603-5E533F6E5B2C}" cache="SegmentaciónDeDatos_NOMBRE_COMPLETO" caption="NOMBRE COMPLETO   " rowHeight="247650"/>
  <slicer name="ESTADO" xr10:uid="{A43C9807-6509-4B6B-8CD7-3409F3F3FC67}" cache="SegmentaciónDeDatos_ESTADO" caption="ESTADO" rowHeight="2476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BE39B3F-37FE-4FDD-B118-F3DE2EB0E6B8}" name="CRM" displayName="CRM" ref="A8:J11" totalsRowShown="0" headerRowDxfId="11">
  <autoFilter ref="A8:J11" xr:uid="{4BE39B3F-37FE-4FDD-B118-F3DE2EB0E6B8}">
    <filterColumn colId="2">
      <filters>
        <filter val="LAURA GONZALEZ"/>
      </filters>
    </filterColumn>
  </autoFilter>
  <tableColumns count="10">
    <tableColumn id="1" xr3:uid="{DE84A98B-B285-4804-B2A6-45BC1EDE9898}" name="ID VENTA "/>
    <tableColumn id="2" xr3:uid="{524CFFC8-BE19-408E-8A71-E5D6B4349A18}" name="ID CLIENTE "/>
    <tableColumn id="3" xr3:uid="{7864E867-69D8-4454-8CED-D0206BBBB133}" name="NOMBRE COMPLETO   "/>
    <tableColumn id="4" xr3:uid="{985F067F-EC6C-442A-892D-E889E8665ACF}" name="TELEFONO "/>
    <tableColumn id="5" xr3:uid="{FBBA19B6-E346-45C8-B95D-3A7E16CAB6CC}" name="FECHA " dataDxfId="14"/>
    <tableColumn id="6" xr3:uid="{5D9063C2-BA55-4BD1-A961-BCA9C8B6E80F}" name="PRODUCTO/SERVICIO "/>
    <tableColumn id="7" xr3:uid="{F46A6DF2-049E-4963-9A30-C639438F7785}" name="VALOR " dataDxfId="13"/>
    <tableColumn id="8" xr3:uid="{3A1B4B1F-962D-4169-88CC-0B5E677E4A99}" name="ABONOS " dataDxfId="3" dataCellStyle="Moneda">
      <calculatedColumnFormula>SUMIFS(PAGOS[[#All],[  VALOR ABONO]],PAGOS[[#All],[ID VENTA]],CRM[[#This Row],[ID VENTA ]])</calculatedColumnFormula>
    </tableColumn>
    <tableColumn id="9" xr3:uid="{5E023F34-71CF-4A57-9999-70E9DE588811}" name="SALDO PENDIENTE " dataDxfId="12">
      <calculatedColumnFormula>G9-H9</calculatedColumnFormula>
    </tableColumn>
    <tableColumn id="10" xr3:uid="{AB74DC2D-CE22-4C1E-A833-E93043DDA7C0}" name="ESTADO">
      <calculatedColumnFormula>IF(G9&lt;&gt;"",IF(I9&lt;1,"PAGADO","PENDIENTE"),"")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0C7756-5EEA-426C-983A-5E7301C348DF}" name="PAGOS" displayName="PAGOS" ref="A5:E10" totalsRowShown="0">
  <autoFilter ref="A5:E10" xr:uid="{5E0C7756-5EEA-426C-983A-5E7301C348DF}"/>
  <tableColumns count="5">
    <tableColumn id="1" xr3:uid="{2265AEBC-A662-45AB-A318-EA3188EC1841}" name="ID VENTA"/>
    <tableColumn id="2" xr3:uid="{B0017F87-BEFB-43FD-B875-A40E4063B81E}" name="NOMBRE CLIENTE ">
      <calculatedColumnFormula>IFERROR(VLOOKUP(A6,'CRM'!A2:J100,3,FALSE),"NO EXISTE")</calculatedColumnFormula>
    </tableColumn>
    <tableColumn id="3" xr3:uid="{F5B97690-2D4C-4D31-921D-D01C002FA136}" name="PRODUCTO/SERVICIO">
      <calculatedColumnFormula>IFERROR(VLOOKUP(A6,'CRM'!A2:J100,6,FALSE),"NO EXISTE")</calculatedColumnFormula>
    </tableColumn>
    <tableColumn id="4" xr3:uid="{4F48245D-582A-4741-9640-5C98BB53D776}" name="FECHA" dataDxfId="5"/>
    <tableColumn id="5" xr3:uid="{79C6C073-DA76-422A-B6B0-7EB108C768A3}" name="  VALOR ABONO" dataDxfId="4" dataCellStyle="Moneda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8CA1-FD8B-4E88-A116-9C34AE7B1E0B}">
  <dimension ref="A1:J12"/>
  <sheetViews>
    <sheetView topLeftCell="A5" workbookViewId="0">
      <selection activeCell="M6" sqref="M6"/>
    </sheetView>
  </sheetViews>
  <sheetFormatPr baseColWidth="10" defaultRowHeight="14.4" x14ac:dyDescent="0.3"/>
  <cols>
    <col min="2" max="2" width="12.21875" customWidth="1"/>
    <col min="3" max="3" width="20.77734375" customWidth="1"/>
    <col min="4" max="4" width="12" customWidth="1"/>
    <col min="6" max="6" width="21.33203125" customWidth="1"/>
    <col min="8" max="8" width="14" bestFit="1" customWidth="1"/>
    <col min="9" max="9" width="18.66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8" spans="1:10" x14ac:dyDescent="0.3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</row>
    <row r="9" spans="1:10" hidden="1" x14ac:dyDescent="0.3">
      <c r="A9" t="s">
        <v>11</v>
      </c>
      <c r="B9">
        <v>122345</v>
      </c>
      <c r="C9" t="s">
        <v>12</v>
      </c>
      <c r="D9">
        <v>8715643265</v>
      </c>
      <c r="E9" s="3">
        <v>46140</v>
      </c>
      <c r="F9" t="s">
        <v>13</v>
      </c>
      <c r="G9" s="4">
        <v>12400</v>
      </c>
      <c r="H9" s="5">
        <f>SUMIFS(PAGOS[[#All],[  VALOR ABONO]],PAGOS[[#All],[ID VENTA]],CRM[[#This Row],[ID VENTA ]])</f>
        <v>12400</v>
      </c>
      <c r="I9" s="4">
        <f>G9-H9</f>
        <v>0</v>
      </c>
      <c r="J9" t="str">
        <f>IF(G9&lt;&gt;"",IF(I9&lt;1,"PAGADO","PENDIENTE"),"")</f>
        <v>PAGADO</v>
      </c>
    </row>
    <row r="10" spans="1:10" x14ac:dyDescent="0.3">
      <c r="A10" t="s">
        <v>14</v>
      </c>
      <c r="B10">
        <v>243245</v>
      </c>
      <c r="C10" t="s">
        <v>15</v>
      </c>
      <c r="D10">
        <v>8745654323</v>
      </c>
      <c r="E10" s="3">
        <v>46140</v>
      </c>
      <c r="F10" t="s">
        <v>16</v>
      </c>
      <c r="G10" s="4">
        <v>16000</v>
      </c>
      <c r="H10" s="5">
        <f>SUMIFS(PAGOS[[#All],[  VALOR ABONO]],PAGOS[[#All],[ID VENTA]],CRM[[#This Row],[ID VENTA ]])</f>
        <v>300</v>
      </c>
      <c r="I10" s="4">
        <f>G10-H10</f>
        <v>15700</v>
      </c>
      <c r="J10" t="str">
        <f>IF(G10&lt;&gt;"",IF(I10&lt;1,"PAGADO","PENDIENTE"),"")</f>
        <v>PENDIENTE</v>
      </c>
    </row>
    <row r="11" spans="1:10" hidden="1" x14ac:dyDescent="0.3">
      <c r="A11" t="s">
        <v>25</v>
      </c>
      <c r="B11">
        <v>345367</v>
      </c>
      <c r="C11" t="s">
        <v>26</v>
      </c>
      <c r="D11">
        <v>6765427898</v>
      </c>
      <c r="E11" s="3">
        <v>45778</v>
      </c>
      <c r="F11" t="s">
        <v>27</v>
      </c>
      <c r="G11" s="4">
        <v>23000</v>
      </c>
      <c r="H11" s="12">
        <f>SUMIFS(PAGOS[[#All],[  VALOR ABONO]],PAGOS[[#All],[ID VENTA]],CRM[[#This Row],[ID VENTA ]])</f>
        <v>10000</v>
      </c>
      <c r="I11" s="4">
        <f>G11-H11</f>
        <v>13000</v>
      </c>
      <c r="J11" t="str">
        <f>IF(G11&lt;&gt;"",IF(I11&lt;1,"PAGADO","PENDIENTE"),"")</f>
        <v>PENDIENTE</v>
      </c>
    </row>
    <row r="12" spans="1:10" x14ac:dyDescent="0.3">
      <c r="F12" t="s">
        <v>17</v>
      </c>
    </row>
  </sheetData>
  <mergeCells count="1">
    <mergeCell ref="A1:J3"/>
  </mergeCells>
  <conditionalFormatting sqref="A9:J11">
    <cfRule type="expression" priority="5">
      <formula>$J$9="PAGADO"</formula>
    </cfRule>
    <cfRule type="expression" dxfId="7" priority="4">
      <formula>J9</formula>
    </cfRule>
    <cfRule type="expression" priority="3">
      <formula>J9</formula>
    </cfRule>
    <cfRule type="expression" dxfId="8" priority="2">
      <formula>J9</formula>
    </cfRule>
    <cfRule type="expression" dxfId="6" priority="1">
      <formula>$J9="PAGADO"</formula>
    </cfRule>
  </conditionalFormatting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2D35D-8262-483A-90E8-313A8F3BE862}">
  <dimension ref="A1:E10"/>
  <sheetViews>
    <sheetView tabSelected="1" workbookViewId="0">
      <selection activeCell="E11" sqref="E11"/>
    </sheetView>
  </sheetViews>
  <sheetFormatPr baseColWidth="10" defaultRowHeight="14.4" x14ac:dyDescent="0.3"/>
  <cols>
    <col min="1" max="1" width="16.77734375" customWidth="1"/>
    <col min="2" max="2" width="23.77734375" customWidth="1"/>
    <col min="3" max="3" width="24.33203125" customWidth="1"/>
    <col min="4" max="5" width="15.33203125" customWidth="1"/>
  </cols>
  <sheetData>
    <row r="1" spans="1:5" x14ac:dyDescent="0.3">
      <c r="A1" s="7" t="s">
        <v>23</v>
      </c>
      <c r="B1" s="8"/>
      <c r="C1" s="8"/>
      <c r="D1" s="8"/>
      <c r="E1" s="8"/>
    </row>
    <row r="2" spans="1:5" x14ac:dyDescent="0.3">
      <c r="A2" s="8"/>
      <c r="B2" s="8"/>
      <c r="C2" s="8"/>
      <c r="D2" s="8"/>
      <c r="E2" s="8"/>
    </row>
    <row r="3" spans="1:5" x14ac:dyDescent="0.3">
      <c r="E3" s="10" t="s">
        <v>22</v>
      </c>
    </row>
    <row r="4" spans="1:5" x14ac:dyDescent="0.3">
      <c r="E4" s="11">
        <f>SUM(E6:E100)</f>
        <v>22700</v>
      </c>
    </row>
    <row r="5" spans="1:5" x14ac:dyDescent="0.3">
      <c r="A5" t="s">
        <v>21</v>
      </c>
      <c r="B5" t="s">
        <v>18</v>
      </c>
      <c r="C5" t="s">
        <v>19</v>
      </c>
      <c r="D5" t="s">
        <v>20</v>
      </c>
      <c r="E5" t="s">
        <v>24</v>
      </c>
    </row>
    <row r="6" spans="1:5" x14ac:dyDescent="0.3">
      <c r="A6" t="s">
        <v>11</v>
      </c>
      <c r="B6" t="str">
        <f>IFERROR(VLOOKUP(A6,'CRM'!A2:J100,3,FALSE),"NO EXISTE")</f>
        <v>LUIS PEREZ</v>
      </c>
      <c r="C6" t="str">
        <f>IFERROR(VLOOKUP(A6,'CRM'!A2:J100,6,FALSE),"NO EXISTE")</f>
        <v>IPHONE</v>
      </c>
      <c r="D6" s="3">
        <v>46262</v>
      </c>
      <c r="E6" s="9">
        <v>500</v>
      </c>
    </row>
    <row r="7" spans="1:5" x14ac:dyDescent="0.3">
      <c r="A7" t="s">
        <v>14</v>
      </c>
      <c r="B7" t="str">
        <f>IFERROR(VLOOKUP(A7,'CRM'!A3:J101,3,FALSE),"NO EXISTE")</f>
        <v>LAURA GONZALEZ</v>
      </c>
      <c r="C7" t="str">
        <f>IFERROR(VLOOKUP(A7,'CRM'!A3:J101,6,FALSE),"NO EXISTE")</f>
        <v xml:space="preserve">SAMSUMG S23 ULTRA </v>
      </c>
      <c r="D7" s="3">
        <v>46263</v>
      </c>
      <c r="E7" s="9">
        <v>300</v>
      </c>
    </row>
    <row r="8" spans="1:5" x14ac:dyDescent="0.3">
      <c r="A8" t="s">
        <v>11</v>
      </c>
      <c r="B8" t="str">
        <f>IFERROR(VLOOKUP(A8,'CRM'!A4:J102,3,FALSE),"NO EXISTE")</f>
        <v>LUIS PEREZ</v>
      </c>
      <c r="C8" t="str">
        <f>IFERROR(VLOOKUP(A8,'CRM'!A4:J102,6,FALSE),"NO EXISTE")</f>
        <v>IPHONE</v>
      </c>
      <c r="D8" s="3">
        <v>46264</v>
      </c>
      <c r="E8" s="9">
        <v>11200</v>
      </c>
    </row>
    <row r="9" spans="1:5" x14ac:dyDescent="0.3">
      <c r="A9" t="s">
        <v>11</v>
      </c>
      <c r="B9" t="str">
        <f>IFERROR(VLOOKUP(A9,'CRM'!A5:J103,3,FALSE),"NO EXISTE")</f>
        <v>LUIS PEREZ</v>
      </c>
      <c r="C9" t="str">
        <f>IFERROR(VLOOKUP(A9,'CRM'!A5:J103,6,FALSE),"NO EXISTE")</f>
        <v>IPHONE</v>
      </c>
      <c r="D9" s="3">
        <v>46266</v>
      </c>
      <c r="E9" s="9">
        <v>700</v>
      </c>
    </row>
    <row r="10" spans="1:5" x14ac:dyDescent="0.3">
      <c r="A10" t="s">
        <v>25</v>
      </c>
      <c r="B10" t="str">
        <f>IFERROR(VLOOKUP(A10,'CRM'!A6:J104,3,FALSE),"NO EXISTE")</f>
        <v>ESMERALDA MORALES</v>
      </c>
      <c r="C10" t="str">
        <f>IFERROR(VLOOKUP(A10,'CRM'!A6:J104,6,FALSE),"NO EXISTE")</f>
        <v>TABLET GALAXI</v>
      </c>
      <c r="D10" s="3">
        <v>46269</v>
      </c>
      <c r="E10" s="9">
        <v>10000</v>
      </c>
    </row>
  </sheetData>
  <mergeCells count="1">
    <mergeCell ref="A1:E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CRM</vt:lpstr>
      <vt:lpstr>PAGOS Y ABONOS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GUADALUPE MEDINA RUIZ</dc:creator>
  <cp:lastModifiedBy>ITZEL GUADALUPE MEDINA RUIZ</cp:lastModifiedBy>
  <dcterms:created xsi:type="dcterms:W3CDTF">2026-04-28T05:07:47Z</dcterms:created>
  <dcterms:modified xsi:type="dcterms:W3CDTF">2026-04-28T22:17:43Z</dcterms:modified>
</cp:coreProperties>
</file>